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三季度" sheetId="1" r:id="rId1"/>
  </sheets>
  <definedNames/>
  <calcPr fullCalcOnLoad="1" fullPrecision="0"/>
</workbook>
</file>

<file path=xl/sharedStrings.xml><?xml version="1.0" encoding="utf-8"?>
<sst xmlns="http://schemas.openxmlformats.org/spreadsheetml/2006/main" count="126" uniqueCount="93">
  <si>
    <t>下陆区2024年1季度低保、低保边缘家庭申请租赁补贴汇总表</t>
  </si>
  <si>
    <t>制表单位（人）：下陆区住房保障局</t>
  </si>
  <si>
    <t>序号</t>
  </si>
  <si>
    <t>受理社区</t>
  </si>
  <si>
    <t>申请人姓名</t>
  </si>
  <si>
    <t>申请人身份证号码</t>
  </si>
  <si>
    <t>是否要求公租房实物配租</t>
  </si>
  <si>
    <t>申请家庭人口情况</t>
  </si>
  <si>
    <t>住房租赁补贴情况</t>
  </si>
  <si>
    <t xml:space="preserve">
第一季度补贴
(元） </t>
  </si>
  <si>
    <t>备注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</si>
  <si>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</si>
  <si>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</si>
  <si>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</si>
  <si>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</si>
  <si>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</si>
  <si>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</si>
  <si>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</si>
  <si>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</si>
  <si>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</si>
  <si>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低保边缘人口</t>
  </si>
  <si>
    <t>低保</t>
  </si>
  <si>
    <t>低保边缘</t>
  </si>
  <si>
    <t>合计</t>
  </si>
  <si>
    <t>享受补贴时间（月）</t>
  </si>
  <si>
    <t>陈佰臻社区</t>
  </si>
  <si>
    <t>陈国兵</t>
  </si>
  <si>
    <t>420204********6715</t>
  </si>
  <si>
    <t>否</t>
  </si>
  <si>
    <t>卫金星</t>
  </si>
  <si>
    <t>420204********454X</t>
  </si>
  <si>
    <t>皇姑岭社区</t>
  </si>
  <si>
    <t>张  元</t>
  </si>
  <si>
    <t>420204********6549</t>
  </si>
  <si>
    <t>胜利社区</t>
  </si>
  <si>
    <t>冯迎胜</t>
  </si>
  <si>
    <t>420205********6136</t>
  </si>
  <si>
    <t>张京忠</t>
  </si>
  <si>
    <t>420204********4575</t>
  </si>
  <si>
    <t>卫王社区</t>
  </si>
  <si>
    <t>邱美珍</t>
  </si>
  <si>
    <t>420221********3524</t>
  </si>
  <si>
    <t>肖家铺社区</t>
  </si>
  <si>
    <t>伍灿鑫</t>
  </si>
  <si>
    <t>420204********6716</t>
  </si>
  <si>
    <t>铜花社区</t>
  </si>
  <si>
    <t>杨  昆</t>
  </si>
  <si>
    <t>420204********4957</t>
  </si>
  <si>
    <t>詹爱宇社区</t>
  </si>
  <si>
    <t>占  珊</t>
  </si>
  <si>
    <t>420204********4925</t>
  </si>
  <si>
    <t>叶群山</t>
  </si>
  <si>
    <t>420204********4913</t>
  </si>
  <si>
    <t>是</t>
  </si>
  <si>
    <t>陆家铺社区</t>
  </si>
  <si>
    <t>石教春</t>
  </si>
  <si>
    <t>420204********4532</t>
  </si>
  <si>
    <t>西花苑社区</t>
  </si>
  <si>
    <t>龚晓辉</t>
  </si>
  <si>
    <t>420204********5356</t>
  </si>
  <si>
    <t>柯尔山社区</t>
  </si>
  <si>
    <t>潘 焕</t>
  </si>
  <si>
    <t>420204********651X</t>
  </si>
  <si>
    <t>吴水莲</t>
  </si>
  <si>
    <t>420204********6828</t>
  </si>
  <si>
    <t>长宇社区</t>
  </si>
  <si>
    <t>王 曦</t>
  </si>
  <si>
    <t>420204********493X</t>
  </si>
  <si>
    <t>梁于胜</t>
  </si>
  <si>
    <t>420204********5316</t>
  </si>
  <si>
    <t>神牛社区</t>
  </si>
  <si>
    <t>罗建国</t>
  </si>
  <si>
    <t>360426********0011</t>
  </si>
  <si>
    <t>高桂蓉</t>
  </si>
  <si>
    <t>420124********4327</t>
  </si>
  <si>
    <t>杭州西路社区</t>
  </si>
  <si>
    <t>张新</t>
  </si>
  <si>
    <t>420222********1013</t>
  </si>
  <si>
    <t>管山社区</t>
  </si>
  <si>
    <t>陆海建</t>
  </si>
  <si>
    <t>420204********4935</t>
  </si>
  <si>
    <t>康宁社区</t>
  </si>
  <si>
    <t>路明春</t>
  </si>
  <si>
    <t>420204********451X</t>
  </si>
  <si>
    <t>大塘社区</t>
  </si>
  <si>
    <t>黄治贵</t>
  </si>
  <si>
    <t>420204********687X</t>
  </si>
  <si>
    <t>詹本六社区</t>
  </si>
  <si>
    <t>杨细嫌</t>
  </si>
  <si>
    <t>420204********6889</t>
  </si>
  <si>
    <t>青龙山社区</t>
  </si>
  <si>
    <t>陶警宇</t>
  </si>
  <si>
    <t>420202********003X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</si>
</sst>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20"/>
      <color indexed="8"/>
      <name val="仿宋"/>
      <family val="3"/>
    </font>
    <font>
      <sz val="10"/>
      <color indexed="8"/>
      <name val="ARIAL"/>
      <family val="2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2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 vertical="center"/>
      <protection/>
    </xf>
    <xf numFmtId="0" fontId="9" fillId="0" borderId="0">
      <alignment vertical="top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176" fontId="4" fillId="0" borderId="0" xfId="78" applyNumberFormat="1" applyFont="1" applyFill="1" applyBorder="1" applyAlignment="1">
      <alignment horizontal="center" vertical="center" wrapText="1"/>
      <protection/>
    </xf>
    <xf numFmtId="176" fontId="4" fillId="24" borderId="0" xfId="78" applyNumberFormat="1" applyFont="1" applyFill="1" applyBorder="1" applyAlignment="1">
      <alignment horizontal="center" vertical="center" wrapText="1"/>
      <protection/>
    </xf>
    <xf numFmtId="176" fontId="5" fillId="0" borderId="10" xfId="78" applyNumberFormat="1" applyFont="1" applyFill="1" applyBorder="1" applyAlignment="1">
      <alignment horizontal="left" vertical="center" wrapText="1"/>
      <protection/>
    </xf>
    <xf numFmtId="176" fontId="5" fillId="0" borderId="11" xfId="78" applyNumberFormat="1" applyFont="1" applyFill="1" applyBorder="1" applyAlignment="1">
      <alignment horizontal="left" vertical="center" wrapText="1"/>
      <protection/>
    </xf>
    <xf numFmtId="176" fontId="5" fillId="24" borderId="11" xfId="78" applyNumberFormat="1" applyFont="1" applyFill="1" applyBorder="1" applyAlignment="1">
      <alignment horizontal="left" vertical="center" wrapText="1"/>
      <protection/>
    </xf>
    <xf numFmtId="0" fontId="32" fillId="0" borderId="12" xfId="78" applyNumberFormat="1" applyFont="1" applyFill="1" applyBorder="1" applyAlignment="1">
      <alignment horizontal="center" vertical="center" wrapText="1"/>
      <protection/>
    </xf>
    <xf numFmtId="0" fontId="32" fillId="24" borderId="12" xfId="78" applyNumberFormat="1" applyFont="1" applyFill="1" applyBorder="1" applyAlignment="1">
      <alignment horizontal="center" vertical="center" wrapText="1"/>
      <protection/>
    </xf>
    <xf numFmtId="49" fontId="32" fillId="0" borderId="12" xfId="78" applyNumberFormat="1" applyFont="1" applyFill="1" applyBorder="1" applyAlignment="1">
      <alignment horizontal="center" vertical="center" wrapText="1"/>
      <protection/>
    </xf>
    <xf numFmtId="49" fontId="32" fillId="24" borderId="12" xfId="78" applyNumberFormat="1" applyFont="1" applyFill="1" applyBorder="1" applyAlignment="1">
      <alignment horizontal="center" vertical="center" wrapText="1"/>
      <protection/>
    </xf>
    <xf numFmtId="0" fontId="33" fillId="24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/>
    </xf>
    <xf numFmtId="0" fontId="33" fillId="24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2" fillId="24" borderId="12" xfId="0" applyNumberFormat="1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177" fontId="32" fillId="24" borderId="12" xfId="78" applyNumberFormat="1" applyFont="1" applyFill="1" applyBorder="1" applyAlignment="1">
      <alignment horizontal="center" vertical="center" wrapText="1"/>
      <protection/>
    </xf>
    <xf numFmtId="176" fontId="32" fillId="24" borderId="12" xfId="78" applyNumberFormat="1" applyFont="1" applyFill="1" applyBorder="1" applyAlignment="1">
      <alignment horizontal="center" vertical="center" wrapText="1"/>
      <protection/>
    </xf>
    <xf numFmtId="178" fontId="32" fillId="24" borderId="12" xfId="78" applyNumberFormat="1" applyFont="1" applyFill="1" applyBorder="1" applyAlignment="1">
      <alignment horizontal="center" vertical="center" wrapText="1"/>
      <protection/>
    </xf>
    <xf numFmtId="177" fontId="33" fillId="24" borderId="12" xfId="0" applyNumberFormat="1" applyFont="1" applyFill="1" applyBorder="1" applyAlignment="1">
      <alignment horizontal="center" vertical="center" wrapText="1"/>
    </xf>
    <xf numFmtId="176" fontId="33" fillId="24" borderId="12" xfId="0" applyNumberFormat="1" applyFont="1" applyFill="1" applyBorder="1" applyAlignment="1">
      <alignment horizontal="center" vertical="center" wrapText="1"/>
    </xf>
    <xf numFmtId="177" fontId="33" fillId="24" borderId="12" xfId="0" applyNumberFormat="1" applyFont="1" applyFill="1" applyBorder="1" applyAlignment="1">
      <alignment horizontal="center" vertical="center" wrapText="1"/>
    </xf>
    <xf numFmtId="176" fontId="33" fillId="24" borderId="12" xfId="0" applyNumberFormat="1" applyFont="1" applyFill="1" applyBorder="1" applyAlignment="1">
      <alignment horizontal="center" vertical="center" wrapText="1"/>
    </xf>
    <xf numFmtId="176" fontId="33" fillId="24" borderId="12" xfId="0" applyNumberFormat="1" applyFont="1" applyFill="1" applyBorder="1" applyAlignment="1">
      <alignment horizontal="center" vertical="center"/>
    </xf>
    <xf numFmtId="177" fontId="33" fillId="24" borderId="12" xfId="0" applyNumberFormat="1" applyFont="1" applyFill="1" applyBorder="1" applyAlignment="1">
      <alignment horizontal="center" vertical="center" wrapText="1"/>
    </xf>
    <xf numFmtId="176" fontId="33" fillId="24" borderId="12" xfId="0" applyNumberFormat="1" applyFont="1" applyFill="1" applyBorder="1" applyAlignment="1">
      <alignment horizontal="center" vertical="center" wrapText="1"/>
    </xf>
    <xf numFmtId="0" fontId="34" fillId="24" borderId="0" xfId="78" applyNumberFormat="1" applyFont="1" applyFill="1" applyBorder="1" applyAlignment="1">
      <alignment horizontal="center" vertical="center" wrapText="1"/>
      <protection/>
    </xf>
    <xf numFmtId="176" fontId="34" fillId="24" borderId="0" xfId="78" applyNumberFormat="1" applyFont="1" applyFill="1" applyBorder="1" applyAlignment="1">
      <alignment horizontal="center" vertical="center" wrapText="1"/>
      <protection/>
    </xf>
    <xf numFmtId="176" fontId="5" fillId="24" borderId="13" xfId="78" applyNumberFormat="1" applyFont="1" applyFill="1" applyBorder="1" applyAlignment="1">
      <alignment horizontal="left" vertical="center" wrapText="1"/>
      <protection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178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left"/>
    </xf>
    <xf numFmtId="177" fontId="33" fillId="24" borderId="12" xfId="0" applyNumberFormat="1" applyFont="1" applyFill="1" applyBorder="1" applyAlignment="1">
      <alignment horizontal="left" vertical="center" wrapText="1"/>
    </xf>
    <xf numFmtId="178" fontId="33" fillId="24" borderId="12" xfId="0" applyNumberFormat="1" applyFont="1" applyFill="1" applyBorder="1" applyAlignment="1">
      <alignment horizontal="center" vertical="center" wrapText="1"/>
    </xf>
    <xf numFmtId="177" fontId="33" fillId="24" borderId="12" xfId="0" applyNumberFormat="1" applyFont="1" applyFill="1" applyBorder="1" applyAlignment="1">
      <alignment horizontal="left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_ET_STYLE_NoName_00_" xfId="64"/>
    <cellStyle name="常规 12" xfId="65"/>
    <cellStyle name="常规 21" xfId="66"/>
    <cellStyle name="常规 16" xfId="67"/>
    <cellStyle name="常规_Sheet1" xfId="68"/>
    <cellStyle name="常规 5" xfId="69"/>
    <cellStyle name="常规 4" xfId="70"/>
    <cellStyle name="常规 24" xfId="71"/>
    <cellStyle name="常规 2" xfId="72"/>
    <cellStyle name="常规 17" xfId="73"/>
    <cellStyle name="常规 20" xfId="74"/>
    <cellStyle name="常规 15" xfId="75"/>
    <cellStyle name="常规 14" xfId="76"/>
    <cellStyle name="常规 13" xfId="77"/>
    <cellStyle name="常规_低保补贴" xfId="78"/>
    <cellStyle name="常规 7" xfId="79"/>
    <cellStyle name="常规 3" xfId="80"/>
    <cellStyle name="常规 8" xfId="81"/>
    <cellStyle name="常规 23" xfId="82"/>
    <cellStyle name="常规_Sheet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00" workbookViewId="0" topLeftCell="A8">
      <selection activeCell="A6" sqref="A6:A29"/>
    </sheetView>
  </sheetViews>
  <sheetFormatPr defaultColWidth="9.00390625" defaultRowHeight="14.25"/>
  <cols>
    <col min="1" max="1" width="4.00390625" style="0" customWidth="1"/>
    <col min="2" max="2" width="13.125" style="0" customWidth="1"/>
    <col min="3" max="3" width="9.00390625" style="4" customWidth="1"/>
    <col min="4" max="4" width="21.50390625" style="0" customWidth="1"/>
    <col min="5" max="5" width="5.125" style="4" customWidth="1"/>
    <col min="6" max="8" width="4.875" style="4" customWidth="1"/>
    <col min="9" max="10" width="7.25390625" style="4" customWidth="1"/>
    <col min="11" max="14" width="5.125" style="4" customWidth="1"/>
    <col min="15" max="15" width="7.00390625" style="4" customWidth="1"/>
    <col min="16" max="18" width="9.00390625" style="4" customWidth="1"/>
    <col min="19" max="19" width="7.125" style="4" customWidth="1"/>
    <col min="20" max="20" width="10.375" style="4" bestFit="1" customWidth="1"/>
    <col min="21" max="21" width="33.625" style="5" customWidth="1"/>
  </cols>
  <sheetData>
    <row r="1" spans="1:21" ht="45.75" customHeight="1">
      <c r="A1" s="6" t="s">
        <v>0</v>
      </c>
      <c r="B1" s="6"/>
      <c r="C1" s="7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4"/>
      <c r="U1" s="35"/>
    </row>
    <row r="2" spans="1:21" ht="51" customHeight="1">
      <c r="A2" s="8" t="s">
        <v>1</v>
      </c>
      <c r="B2" s="9"/>
      <c r="C2" s="10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6"/>
    </row>
    <row r="3" spans="1:21" ht="14.25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/>
      <c r="H3" s="12"/>
      <c r="I3" s="12"/>
      <c r="J3" s="12"/>
      <c r="K3" s="22" t="s">
        <v>8</v>
      </c>
      <c r="L3" s="22"/>
      <c r="M3" s="22"/>
      <c r="N3" s="22"/>
      <c r="O3" s="23"/>
      <c r="P3" s="22"/>
      <c r="Q3" s="22"/>
      <c r="R3" s="22"/>
      <c r="S3" s="22"/>
      <c r="T3" s="37" t="s">
        <v>9</v>
      </c>
      <c r="U3" s="38" t="s">
        <v>10</v>
      </c>
    </row>
    <row r="4" spans="1:21" ht="14.25">
      <c r="A4" s="11"/>
      <c r="B4" s="11"/>
      <c r="C4" s="12"/>
      <c r="D4" s="13"/>
      <c r="E4" s="14"/>
      <c r="F4" s="12" t="s">
        <v>11</v>
      </c>
      <c r="G4" s="12" t="s">
        <v>12</v>
      </c>
      <c r="H4" s="12"/>
      <c r="I4" s="24" t="s">
        <v>13</v>
      </c>
      <c r="J4" s="24" t="s">
        <v>14</v>
      </c>
      <c r="K4" s="12" t="s">
        <v>15</v>
      </c>
      <c r="L4" s="12"/>
      <c r="M4" s="12" t="s">
        <v>16</v>
      </c>
      <c r="N4" s="12"/>
      <c r="O4" s="25" t="s">
        <v>17</v>
      </c>
      <c r="P4" s="26" t="s">
        <v>18</v>
      </c>
      <c r="Q4" s="26"/>
      <c r="R4" s="26"/>
      <c r="S4" s="26"/>
      <c r="T4" s="37"/>
      <c r="U4" s="38"/>
    </row>
    <row r="5" spans="1:21" ht="85.5">
      <c r="A5" s="11"/>
      <c r="B5" s="11"/>
      <c r="C5" s="12"/>
      <c r="D5" s="13"/>
      <c r="E5" s="14"/>
      <c r="F5" s="12"/>
      <c r="G5" s="12" t="s">
        <v>19</v>
      </c>
      <c r="H5" s="12" t="s">
        <v>20</v>
      </c>
      <c r="I5" s="24"/>
      <c r="J5" s="24"/>
      <c r="K5" s="12" t="s">
        <v>21</v>
      </c>
      <c r="L5" s="26" t="s">
        <v>22</v>
      </c>
      <c r="M5" s="12" t="s">
        <v>21</v>
      </c>
      <c r="N5" s="26" t="s">
        <v>22</v>
      </c>
      <c r="O5" s="25"/>
      <c r="P5" s="26" t="s">
        <v>21</v>
      </c>
      <c r="Q5" s="26" t="s">
        <v>22</v>
      </c>
      <c r="R5" s="26" t="s">
        <v>23</v>
      </c>
      <c r="S5" s="26" t="s">
        <v>24</v>
      </c>
      <c r="T5" s="37"/>
      <c r="U5" s="38"/>
    </row>
    <row r="6" spans="1:21" s="1" customFormat="1" ht="21.75" customHeight="1">
      <c r="A6" s="15">
        <v>1</v>
      </c>
      <c r="B6" s="16" t="s">
        <v>25</v>
      </c>
      <c r="C6" s="16" t="s">
        <v>26</v>
      </c>
      <c r="D6" s="16" t="s">
        <v>27</v>
      </c>
      <c r="E6" s="17" t="s">
        <v>28</v>
      </c>
      <c r="F6" s="18">
        <v>2</v>
      </c>
      <c r="G6" s="18">
        <v>2</v>
      </c>
      <c r="H6" s="18">
        <v>0</v>
      </c>
      <c r="I6" s="27">
        <v>0</v>
      </c>
      <c r="J6" s="27">
        <v>0</v>
      </c>
      <c r="K6" s="15">
        <f>G6*16</f>
        <v>32</v>
      </c>
      <c r="L6" s="15">
        <f>H6*16</f>
        <v>0</v>
      </c>
      <c r="M6" s="15">
        <f>K6-(J6/F6*G6)</f>
        <v>32</v>
      </c>
      <c r="N6" s="15">
        <f>L6-(J6/F6*H6)</f>
        <v>0</v>
      </c>
      <c r="O6" s="28">
        <v>6.84</v>
      </c>
      <c r="P6" s="29">
        <f>K6*O6*0.9</f>
        <v>196.99</v>
      </c>
      <c r="Q6" s="29">
        <f>L6*O6*0.8</f>
        <v>0</v>
      </c>
      <c r="R6" s="29">
        <f>P6+Q6</f>
        <v>196.99</v>
      </c>
      <c r="S6" s="39">
        <v>3</v>
      </c>
      <c r="T6" s="32">
        <v>590.97</v>
      </c>
      <c r="U6" s="32"/>
    </row>
    <row r="7" spans="1:21" s="1" customFormat="1" ht="21.75" customHeight="1">
      <c r="A7" s="15">
        <v>2</v>
      </c>
      <c r="B7" s="15" t="s">
        <v>25</v>
      </c>
      <c r="C7" s="18" t="s">
        <v>29</v>
      </c>
      <c r="D7" s="17" t="s">
        <v>30</v>
      </c>
      <c r="E7" s="17" t="s">
        <v>28</v>
      </c>
      <c r="F7" s="18">
        <v>1</v>
      </c>
      <c r="G7" s="18">
        <v>1</v>
      </c>
      <c r="H7" s="18">
        <v>0</v>
      </c>
      <c r="I7" s="27">
        <v>0</v>
      </c>
      <c r="J7" s="27">
        <v>0</v>
      </c>
      <c r="K7" s="15">
        <v>16</v>
      </c>
      <c r="L7" s="15">
        <v>0</v>
      </c>
      <c r="M7" s="15">
        <v>16</v>
      </c>
      <c r="N7" s="15">
        <v>0</v>
      </c>
      <c r="O7" s="28">
        <v>6.84</v>
      </c>
      <c r="P7" s="29">
        <v>98.49</v>
      </c>
      <c r="Q7" s="28">
        <v>0</v>
      </c>
      <c r="R7" s="29">
        <v>98.49</v>
      </c>
      <c r="S7" s="39">
        <v>3</v>
      </c>
      <c r="T7" s="19">
        <v>295.47</v>
      </c>
      <c r="U7" s="40"/>
    </row>
    <row r="8" spans="1:21" s="1" customFormat="1" ht="21.75" customHeight="1">
      <c r="A8" s="15">
        <v>3</v>
      </c>
      <c r="B8" s="15" t="s">
        <v>31</v>
      </c>
      <c r="C8" s="15" t="s">
        <v>32</v>
      </c>
      <c r="D8" s="16" t="s">
        <v>33</v>
      </c>
      <c r="E8" s="17" t="s">
        <v>28</v>
      </c>
      <c r="F8" s="18">
        <v>2</v>
      </c>
      <c r="G8" s="18">
        <v>2</v>
      </c>
      <c r="H8" s="18">
        <v>0</v>
      </c>
      <c r="I8" s="27">
        <v>0</v>
      </c>
      <c r="J8" s="27">
        <v>0</v>
      </c>
      <c r="K8" s="15">
        <v>32</v>
      </c>
      <c r="L8" s="15">
        <v>0</v>
      </c>
      <c r="M8" s="15">
        <v>32</v>
      </c>
      <c r="N8" s="15">
        <v>0</v>
      </c>
      <c r="O8" s="28">
        <v>9.15</v>
      </c>
      <c r="P8" s="29">
        <f>O8*M8*0.9</f>
        <v>263.52</v>
      </c>
      <c r="Q8" s="28">
        <v>0</v>
      </c>
      <c r="R8" s="29">
        <f>P8</f>
        <v>263.52</v>
      </c>
      <c r="S8" s="39">
        <v>3</v>
      </c>
      <c r="T8" s="19">
        <v>790.56</v>
      </c>
      <c r="U8" s="40"/>
    </row>
    <row r="9" spans="1:21" s="1" customFormat="1" ht="21.75" customHeight="1">
      <c r="A9" s="15">
        <v>4</v>
      </c>
      <c r="B9" s="16" t="s">
        <v>34</v>
      </c>
      <c r="C9" s="16" t="s">
        <v>35</v>
      </c>
      <c r="D9" s="16" t="s">
        <v>36</v>
      </c>
      <c r="E9" s="17" t="s">
        <v>28</v>
      </c>
      <c r="F9" s="18">
        <v>4</v>
      </c>
      <c r="G9" s="18">
        <v>4</v>
      </c>
      <c r="H9" s="18">
        <v>0</v>
      </c>
      <c r="I9" s="27">
        <v>0</v>
      </c>
      <c r="J9" s="27">
        <v>0</v>
      </c>
      <c r="K9" s="15">
        <f>G9*16</f>
        <v>64</v>
      </c>
      <c r="L9" s="15">
        <f aca="true" t="shared" si="0" ref="L6:L11">H9*16</f>
        <v>0</v>
      </c>
      <c r="M9" s="15">
        <f aca="true" t="shared" si="1" ref="M6:M11">K9-(J9/F9*G9)</f>
        <v>64</v>
      </c>
      <c r="N9" s="15">
        <f aca="true" t="shared" si="2" ref="N9:N11">L9-(J9/F9*H9)</f>
        <v>0</v>
      </c>
      <c r="O9" s="28">
        <v>6.84</v>
      </c>
      <c r="P9" s="29">
        <f>O9*M9*0.9</f>
        <v>393.98</v>
      </c>
      <c r="Q9" s="28">
        <f aca="true" t="shared" si="3" ref="Q6:Q11">O9*N9*0.8</f>
        <v>0</v>
      </c>
      <c r="R9" s="29">
        <f>P9</f>
        <v>393.98</v>
      </c>
      <c r="S9" s="39">
        <v>3</v>
      </c>
      <c r="T9" s="33">
        <v>1181.94</v>
      </c>
      <c r="U9" s="40"/>
    </row>
    <row r="10" spans="1:21" s="1" customFormat="1" ht="21.75" customHeight="1">
      <c r="A10" s="15">
        <v>5</v>
      </c>
      <c r="B10" s="16" t="s">
        <v>34</v>
      </c>
      <c r="C10" s="16" t="s">
        <v>37</v>
      </c>
      <c r="D10" s="16" t="s">
        <v>38</v>
      </c>
      <c r="E10" s="17" t="s">
        <v>28</v>
      </c>
      <c r="F10" s="18">
        <v>1</v>
      </c>
      <c r="G10" s="18">
        <v>1</v>
      </c>
      <c r="H10" s="18">
        <v>0</v>
      </c>
      <c r="I10" s="27">
        <v>0</v>
      </c>
      <c r="J10" s="27">
        <v>0</v>
      </c>
      <c r="K10" s="15">
        <v>16</v>
      </c>
      <c r="L10" s="15">
        <f t="shared" si="0"/>
        <v>0</v>
      </c>
      <c r="M10" s="15">
        <f t="shared" si="1"/>
        <v>16</v>
      </c>
      <c r="N10" s="15">
        <f t="shared" si="2"/>
        <v>0</v>
      </c>
      <c r="O10" s="28">
        <v>6.84</v>
      </c>
      <c r="P10" s="29">
        <v>98.49</v>
      </c>
      <c r="Q10" s="28">
        <f t="shared" si="3"/>
        <v>0</v>
      </c>
      <c r="R10" s="29">
        <v>98.49</v>
      </c>
      <c r="S10" s="39">
        <v>3</v>
      </c>
      <c r="T10" s="33">
        <v>295.47</v>
      </c>
      <c r="U10" s="40"/>
    </row>
    <row r="11" spans="1:21" s="1" customFormat="1" ht="21.75" customHeight="1">
      <c r="A11" s="15">
        <v>6</v>
      </c>
      <c r="B11" s="17" t="s">
        <v>39</v>
      </c>
      <c r="C11" s="17" t="s">
        <v>40</v>
      </c>
      <c r="D11" s="17" t="s">
        <v>41</v>
      </c>
      <c r="E11" s="17" t="s">
        <v>28</v>
      </c>
      <c r="F11" s="18">
        <v>2</v>
      </c>
      <c r="G11" s="18">
        <v>2</v>
      </c>
      <c r="H11" s="18">
        <v>0</v>
      </c>
      <c r="I11" s="27">
        <v>0</v>
      </c>
      <c r="J11" s="27">
        <v>0</v>
      </c>
      <c r="K11" s="18">
        <f>G11*16</f>
        <v>32</v>
      </c>
      <c r="L11" s="18">
        <f t="shared" si="0"/>
        <v>0</v>
      </c>
      <c r="M11" s="18">
        <f t="shared" si="1"/>
        <v>32</v>
      </c>
      <c r="N11" s="18">
        <f t="shared" si="2"/>
        <v>0</v>
      </c>
      <c r="O11" s="30">
        <v>6.84</v>
      </c>
      <c r="P11" s="29">
        <f>O11*M11*0.9</f>
        <v>196.99</v>
      </c>
      <c r="Q11" s="30">
        <f t="shared" si="3"/>
        <v>0</v>
      </c>
      <c r="R11" s="29">
        <f>P11</f>
        <v>196.99</v>
      </c>
      <c r="S11" s="39">
        <v>3</v>
      </c>
      <c r="T11" s="19">
        <v>590.97</v>
      </c>
      <c r="U11" s="41"/>
    </row>
    <row r="12" spans="1:21" s="1" customFormat="1" ht="21.75" customHeight="1">
      <c r="A12" s="15">
        <v>7</v>
      </c>
      <c r="B12" s="18" t="s">
        <v>42</v>
      </c>
      <c r="C12" s="18" t="s">
        <v>43</v>
      </c>
      <c r="D12" s="17" t="s">
        <v>44</v>
      </c>
      <c r="E12" s="17" t="s">
        <v>28</v>
      </c>
      <c r="F12" s="18">
        <v>3</v>
      </c>
      <c r="G12" s="18">
        <v>3</v>
      </c>
      <c r="H12" s="18">
        <v>0</v>
      </c>
      <c r="I12" s="27">
        <v>0</v>
      </c>
      <c r="J12" s="27">
        <v>0</v>
      </c>
      <c r="K12" s="18">
        <v>48</v>
      </c>
      <c r="L12" s="18">
        <v>0</v>
      </c>
      <c r="M12" s="18">
        <v>48</v>
      </c>
      <c r="N12" s="18">
        <v>0</v>
      </c>
      <c r="O12" s="30">
        <v>9.15</v>
      </c>
      <c r="P12" s="29">
        <f>O12*M12*0.9</f>
        <v>395.28</v>
      </c>
      <c r="Q12" s="30">
        <v>0</v>
      </c>
      <c r="R12" s="29">
        <f>P12</f>
        <v>395.28</v>
      </c>
      <c r="S12" s="39">
        <v>3</v>
      </c>
      <c r="T12" s="33">
        <v>1185.84</v>
      </c>
      <c r="U12" s="42"/>
    </row>
    <row r="13" spans="1:21" s="1" customFormat="1" ht="21.75" customHeight="1">
      <c r="A13" s="15">
        <v>8</v>
      </c>
      <c r="B13" s="18" t="s">
        <v>45</v>
      </c>
      <c r="C13" s="18" t="s">
        <v>46</v>
      </c>
      <c r="D13" s="17" t="s">
        <v>47</v>
      </c>
      <c r="E13" s="17" t="s">
        <v>28</v>
      </c>
      <c r="F13" s="18">
        <v>1</v>
      </c>
      <c r="G13" s="18">
        <v>1</v>
      </c>
      <c r="H13" s="18">
        <v>0</v>
      </c>
      <c r="I13" s="27">
        <v>0</v>
      </c>
      <c r="J13" s="27">
        <v>0</v>
      </c>
      <c r="K13" s="15">
        <v>16</v>
      </c>
      <c r="L13" s="15">
        <f>H13*16</f>
        <v>0</v>
      </c>
      <c r="M13" s="15">
        <f>K13-(J13/F13*G13)</f>
        <v>16</v>
      </c>
      <c r="N13" s="15">
        <f>L13-(J13/F13*H13)</f>
        <v>0</v>
      </c>
      <c r="O13" s="30">
        <v>6.84</v>
      </c>
      <c r="P13" s="29">
        <v>98.49</v>
      </c>
      <c r="Q13" s="28">
        <f>O13*N13*0.8</f>
        <v>0</v>
      </c>
      <c r="R13" s="29">
        <v>98.49</v>
      </c>
      <c r="S13" s="39">
        <v>3</v>
      </c>
      <c r="T13" s="19">
        <v>295.47</v>
      </c>
      <c r="U13" s="40"/>
    </row>
    <row r="14" spans="1:21" s="1" customFormat="1" ht="21.75" customHeight="1">
      <c r="A14" s="15">
        <v>9</v>
      </c>
      <c r="B14" s="18" t="s">
        <v>48</v>
      </c>
      <c r="C14" s="18" t="s">
        <v>49</v>
      </c>
      <c r="D14" s="17" t="s">
        <v>50</v>
      </c>
      <c r="E14" s="17" t="s">
        <v>28</v>
      </c>
      <c r="F14" s="18">
        <v>2</v>
      </c>
      <c r="G14" s="18">
        <v>2</v>
      </c>
      <c r="H14" s="18">
        <v>0</v>
      </c>
      <c r="I14" s="27">
        <v>0</v>
      </c>
      <c r="J14" s="27">
        <v>0</v>
      </c>
      <c r="K14" s="15">
        <f>G14*16</f>
        <v>32</v>
      </c>
      <c r="L14" s="15">
        <f>H14*16</f>
        <v>0</v>
      </c>
      <c r="M14" s="15">
        <f>K14-(J14/F14*G14)</f>
        <v>32</v>
      </c>
      <c r="N14" s="15">
        <f>L14-(J14/F14*H14)</f>
        <v>0</v>
      </c>
      <c r="O14" s="19">
        <v>6.84</v>
      </c>
      <c r="P14" s="29">
        <f>O14*M14*0.9</f>
        <v>196.99</v>
      </c>
      <c r="Q14" s="28">
        <f>O14*N14*0.8</f>
        <v>0</v>
      </c>
      <c r="R14" s="29">
        <f>P14</f>
        <v>196.99</v>
      </c>
      <c r="S14" s="39">
        <v>3</v>
      </c>
      <c r="T14" s="19">
        <v>590.97</v>
      </c>
      <c r="U14" s="40"/>
    </row>
    <row r="15" spans="1:21" s="1" customFormat="1" ht="21.75" customHeight="1">
      <c r="A15" s="15">
        <v>10</v>
      </c>
      <c r="B15" s="18" t="s">
        <v>48</v>
      </c>
      <c r="C15" s="18" t="s">
        <v>51</v>
      </c>
      <c r="D15" s="17" t="s">
        <v>52</v>
      </c>
      <c r="E15" s="17" t="s">
        <v>53</v>
      </c>
      <c r="F15" s="18">
        <v>4</v>
      </c>
      <c r="G15" s="18">
        <v>0</v>
      </c>
      <c r="H15" s="18">
        <v>4</v>
      </c>
      <c r="I15" s="27">
        <v>0</v>
      </c>
      <c r="J15" s="27">
        <v>0</v>
      </c>
      <c r="K15" s="15">
        <f>G15*16</f>
        <v>0</v>
      </c>
      <c r="L15" s="15">
        <f>H15*16</f>
        <v>64</v>
      </c>
      <c r="M15" s="15">
        <f>K15-(J15/F15*G15)</f>
        <v>0</v>
      </c>
      <c r="N15" s="15">
        <f>L15-(J15/F15*H15)</f>
        <v>64</v>
      </c>
      <c r="O15" s="30">
        <v>6.84</v>
      </c>
      <c r="P15" s="29">
        <f>O15*M15*0.9</f>
        <v>0</v>
      </c>
      <c r="Q15" s="28">
        <v>350.2</v>
      </c>
      <c r="R15" s="29">
        <f>P15</f>
        <v>0</v>
      </c>
      <c r="S15" s="39">
        <v>3</v>
      </c>
      <c r="T15" s="33">
        <v>1050.6</v>
      </c>
      <c r="U15" s="40"/>
    </row>
    <row r="16" spans="1:21" s="1" customFormat="1" ht="21.75" customHeight="1">
      <c r="A16" s="15">
        <v>11</v>
      </c>
      <c r="B16" s="18" t="s">
        <v>54</v>
      </c>
      <c r="C16" s="18" t="s">
        <v>55</v>
      </c>
      <c r="D16" s="17" t="s">
        <v>56</v>
      </c>
      <c r="E16" s="17" t="s">
        <v>28</v>
      </c>
      <c r="F16" s="18">
        <v>1</v>
      </c>
      <c r="G16" s="18">
        <v>1</v>
      </c>
      <c r="H16" s="18">
        <v>0</v>
      </c>
      <c r="I16" s="27">
        <v>0</v>
      </c>
      <c r="J16" s="27">
        <v>0</v>
      </c>
      <c r="K16" s="18">
        <v>16</v>
      </c>
      <c r="L16" s="18">
        <v>0</v>
      </c>
      <c r="M16" s="18">
        <v>16</v>
      </c>
      <c r="N16" s="18">
        <v>0</v>
      </c>
      <c r="O16" s="30">
        <v>6.84</v>
      </c>
      <c r="P16" s="29">
        <v>98.49</v>
      </c>
      <c r="Q16" s="30">
        <v>0</v>
      </c>
      <c r="R16" s="29">
        <v>98.49</v>
      </c>
      <c r="S16" s="39">
        <v>3</v>
      </c>
      <c r="T16" s="19">
        <v>295.47</v>
      </c>
      <c r="U16" s="40"/>
    </row>
    <row r="17" spans="1:21" s="1" customFormat="1" ht="21.75" customHeight="1">
      <c r="A17" s="15">
        <v>12</v>
      </c>
      <c r="B17" s="18" t="s">
        <v>57</v>
      </c>
      <c r="C17" s="18" t="s">
        <v>58</v>
      </c>
      <c r="D17" s="17" t="s">
        <v>59</v>
      </c>
      <c r="E17" s="17" t="s">
        <v>53</v>
      </c>
      <c r="F17" s="18">
        <v>3</v>
      </c>
      <c r="G17" s="18">
        <v>2</v>
      </c>
      <c r="H17" s="18">
        <v>0</v>
      </c>
      <c r="I17" s="27">
        <v>0</v>
      </c>
      <c r="J17" s="27">
        <v>0</v>
      </c>
      <c r="K17" s="18">
        <v>32</v>
      </c>
      <c r="L17" s="18">
        <v>0</v>
      </c>
      <c r="M17" s="18">
        <v>32</v>
      </c>
      <c r="N17" s="18">
        <v>0</v>
      </c>
      <c r="O17" s="19">
        <v>6.84</v>
      </c>
      <c r="P17" s="29">
        <f>O17*M17*0.9</f>
        <v>196.99</v>
      </c>
      <c r="Q17" s="30">
        <v>0</v>
      </c>
      <c r="R17" s="29">
        <f>P17</f>
        <v>196.99</v>
      </c>
      <c r="S17" s="39">
        <v>3</v>
      </c>
      <c r="T17" s="19">
        <v>590.97</v>
      </c>
      <c r="U17" s="41"/>
    </row>
    <row r="18" spans="1:21" s="1" customFormat="1" ht="21.75" customHeight="1">
      <c r="A18" s="15">
        <v>13</v>
      </c>
      <c r="B18" s="18" t="s">
        <v>60</v>
      </c>
      <c r="C18" s="18" t="s">
        <v>61</v>
      </c>
      <c r="D18" s="17" t="s">
        <v>62</v>
      </c>
      <c r="E18" s="19" t="s">
        <v>28</v>
      </c>
      <c r="F18" s="18">
        <v>1</v>
      </c>
      <c r="G18" s="18">
        <v>1</v>
      </c>
      <c r="H18" s="18">
        <v>0</v>
      </c>
      <c r="I18" s="27">
        <v>0</v>
      </c>
      <c r="J18" s="27">
        <v>0</v>
      </c>
      <c r="K18" s="18">
        <v>16</v>
      </c>
      <c r="L18" s="18">
        <v>0</v>
      </c>
      <c r="M18" s="18">
        <v>16</v>
      </c>
      <c r="N18" s="18">
        <v>0</v>
      </c>
      <c r="O18" s="19">
        <v>9.15</v>
      </c>
      <c r="P18" s="29">
        <v>131.76</v>
      </c>
      <c r="Q18" s="28">
        <f>O18*N18*0.8</f>
        <v>0</v>
      </c>
      <c r="R18" s="29">
        <f>P18</f>
        <v>131.76</v>
      </c>
      <c r="S18" s="39">
        <v>3</v>
      </c>
      <c r="T18" s="33">
        <v>395.28</v>
      </c>
      <c r="U18" s="41"/>
    </row>
    <row r="19" spans="1:21" s="2" customFormat="1" ht="21.75" customHeight="1">
      <c r="A19" s="15">
        <v>14</v>
      </c>
      <c r="B19" s="18" t="s">
        <v>48</v>
      </c>
      <c r="C19" s="18" t="s">
        <v>63</v>
      </c>
      <c r="D19" s="17" t="s">
        <v>64</v>
      </c>
      <c r="E19" s="19" t="s">
        <v>28</v>
      </c>
      <c r="F19" s="18">
        <v>2</v>
      </c>
      <c r="G19" s="18">
        <v>2</v>
      </c>
      <c r="H19" s="18">
        <v>0</v>
      </c>
      <c r="I19" s="27">
        <v>0</v>
      </c>
      <c r="J19" s="27">
        <v>0</v>
      </c>
      <c r="K19" s="15">
        <f>G19*16</f>
        <v>32</v>
      </c>
      <c r="L19" s="15">
        <f>H19*16</f>
        <v>0</v>
      </c>
      <c r="M19" s="15">
        <f>K19-(J19/F19*G19)</f>
        <v>32</v>
      </c>
      <c r="N19" s="15">
        <f>L19-(J19/F19*H19)</f>
        <v>0</v>
      </c>
      <c r="O19" s="19">
        <v>6.84</v>
      </c>
      <c r="P19" s="29">
        <f>O19*M19*0.9</f>
        <v>196.99</v>
      </c>
      <c r="Q19" s="28">
        <f>O19*N19*0.8</f>
        <v>0</v>
      </c>
      <c r="R19" s="29">
        <f>P19</f>
        <v>196.99</v>
      </c>
      <c r="S19" s="39">
        <v>3</v>
      </c>
      <c r="T19" s="18">
        <v>590.97</v>
      </c>
      <c r="U19" s="40"/>
    </row>
    <row r="20" spans="1:21" s="1" customFormat="1" ht="21.75" customHeight="1">
      <c r="A20" s="15">
        <v>15</v>
      </c>
      <c r="B20" s="18" t="s">
        <v>65</v>
      </c>
      <c r="C20" s="18" t="s">
        <v>66</v>
      </c>
      <c r="D20" s="17" t="s">
        <v>67</v>
      </c>
      <c r="E20" s="19" t="s">
        <v>53</v>
      </c>
      <c r="F20" s="18">
        <v>2</v>
      </c>
      <c r="G20" s="18">
        <v>2</v>
      </c>
      <c r="H20" s="18">
        <v>0</v>
      </c>
      <c r="I20" s="27">
        <v>0</v>
      </c>
      <c r="J20" s="27">
        <v>0</v>
      </c>
      <c r="K20" s="15">
        <f>G20*16</f>
        <v>32</v>
      </c>
      <c r="L20" s="15">
        <f>H20*16</f>
        <v>0</v>
      </c>
      <c r="M20" s="15">
        <f>K20-(J20/F20*G20)</f>
        <v>32</v>
      </c>
      <c r="N20" s="15">
        <f>L20-(J20/F20*H20)</f>
        <v>0</v>
      </c>
      <c r="O20" s="19">
        <v>6.84</v>
      </c>
      <c r="P20" s="29">
        <f>O20*M20*0.9</f>
        <v>196.99</v>
      </c>
      <c r="Q20" s="28">
        <f>O20*N20*0.8</f>
        <v>0</v>
      </c>
      <c r="R20" s="29">
        <f aca="true" t="shared" si="4" ref="R20:R30">P20</f>
        <v>196.99</v>
      </c>
      <c r="S20" s="39">
        <v>3</v>
      </c>
      <c r="T20" s="18">
        <v>590.97</v>
      </c>
      <c r="U20" s="40"/>
    </row>
    <row r="21" spans="1:21" s="1" customFormat="1" ht="21.75" customHeight="1">
      <c r="A21" s="15">
        <v>16</v>
      </c>
      <c r="B21" s="18" t="s">
        <v>54</v>
      </c>
      <c r="C21" s="18" t="s">
        <v>68</v>
      </c>
      <c r="D21" s="17" t="s">
        <v>69</v>
      </c>
      <c r="E21" s="19" t="s">
        <v>28</v>
      </c>
      <c r="F21" s="19">
        <v>4</v>
      </c>
      <c r="G21" s="19">
        <v>3</v>
      </c>
      <c r="H21" s="19">
        <v>0</v>
      </c>
      <c r="I21" s="31">
        <v>0</v>
      </c>
      <c r="J21" s="27">
        <v>0</v>
      </c>
      <c r="K21" s="19">
        <v>48</v>
      </c>
      <c r="L21" s="19">
        <v>0</v>
      </c>
      <c r="M21" s="19">
        <v>48</v>
      </c>
      <c r="N21" s="19">
        <v>0</v>
      </c>
      <c r="O21" s="19">
        <v>6.84</v>
      </c>
      <c r="P21" s="29">
        <v>295.48</v>
      </c>
      <c r="Q21" s="31">
        <v>0</v>
      </c>
      <c r="R21" s="29">
        <f t="shared" si="4"/>
        <v>295.48</v>
      </c>
      <c r="S21" s="39">
        <v>3</v>
      </c>
      <c r="T21" s="18">
        <v>886.44</v>
      </c>
      <c r="U21" s="40"/>
    </row>
    <row r="22" spans="1:21" s="1" customFormat="1" ht="21.75" customHeight="1">
      <c r="A22" s="15">
        <v>17</v>
      </c>
      <c r="B22" s="18" t="s">
        <v>70</v>
      </c>
      <c r="C22" s="18" t="s">
        <v>71</v>
      </c>
      <c r="D22" s="17" t="s">
        <v>72</v>
      </c>
      <c r="E22" s="19" t="s">
        <v>28</v>
      </c>
      <c r="F22" s="18">
        <v>1</v>
      </c>
      <c r="G22" s="18">
        <v>1</v>
      </c>
      <c r="H22" s="18">
        <v>0</v>
      </c>
      <c r="I22" s="27">
        <v>0</v>
      </c>
      <c r="J22" s="27">
        <v>0</v>
      </c>
      <c r="K22" s="18">
        <v>16</v>
      </c>
      <c r="L22" s="18">
        <v>0</v>
      </c>
      <c r="M22" s="18">
        <v>16</v>
      </c>
      <c r="N22" s="18">
        <v>0</v>
      </c>
      <c r="O22" s="30">
        <v>6.84</v>
      </c>
      <c r="P22" s="27">
        <v>98.49</v>
      </c>
      <c r="Q22" s="30">
        <v>0</v>
      </c>
      <c r="R22" s="27">
        <f t="shared" si="4"/>
        <v>98.49</v>
      </c>
      <c r="S22" s="39">
        <v>3</v>
      </c>
      <c r="T22" s="19">
        <v>295.47</v>
      </c>
      <c r="U22" s="41"/>
    </row>
    <row r="23" spans="1:21" s="1" customFormat="1" ht="21.75" customHeight="1">
      <c r="A23" s="15">
        <v>18</v>
      </c>
      <c r="B23" s="18" t="s">
        <v>31</v>
      </c>
      <c r="C23" s="18" t="s">
        <v>73</v>
      </c>
      <c r="D23" s="17" t="s">
        <v>74</v>
      </c>
      <c r="E23" s="19" t="s">
        <v>28</v>
      </c>
      <c r="F23" s="18">
        <v>2</v>
      </c>
      <c r="G23" s="18">
        <v>2</v>
      </c>
      <c r="H23" s="18">
        <v>0</v>
      </c>
      <c r="I23" s="27">
        <v>0</v>
      </c>
      <c r="J23" s="27">
        <v>0</v>
      </c>
      <c r="K23" s="18">
        <v>32</v>
      </c>
      <c r="L23" s="18">
        <v>0</v>
      </c>
      <c r="M23" s="18">
        <v>32</v>
      </c>
      <c r="N23" s="18">
        <v>0</v>
      </c>
      <c r="O23" s="30">
        <v>9.15</v>
      </c>
      <c r="P23" s="27">
        <v>263.52</v>
      </c>
      <c r="Q23" s="30">
        <v>0</v>
      </c>
      <c r="R23" s="27">
        <f t="shared" si="4"/>
        <v>263.52</v>
      </c>
      <c r="S23" s="39">
        <v>3</v>
      </c>
      <c r="T23" s="33">
        <v>790.56</v>
      </c>
      <c r="U23" s="41"/>
    </row>
    <row r="24" spans="1:21" s="1" customFormat="1" ht="21.75" customHeight="1">
      <c r="A24" s="15">
        <v>19</v>
      </c>
      <c r="B24" s="18" t="s">
        <v>75</v>
      </c>
      <c r="C24" s="18" t="s">
        <v>76</v>
      </c>
      <c r="D24" s="17" t="s">
        <v>77</v>
      </c>
      <c r="E24" s="19" t="s">
        <v>28</v>
      </c>
      <c r="F24" s="18">
        <v>3</v>
      </c>
      <c r="G24" s="18">
        <v>3</v>
      </c>
      <c r="H24" s="18">
        <v>0</v>
      </c>
      <c r="I24" s="27">
        <v>0</v>
      </c>
      <c r="J24" s="27">
        <v>0</v>
      </c>
      <c r="K24" s="18">
        <v>48</v>
      </c>
      <c r="L24" s="18">
        <v>0</v>
      </c>
      <c r="M24" s="18">
        <v>48</v>
      </c>
      <c r="N24" s="18">
        <v>0</v>
      </c>
      <c r="O24" s="30">
        <v>9.15</v>
      </c>
      <c r="P24" s="27">
        <v>395.28</v>
      </c>
      <c r="Q24" s="30">
        <v>0</v>
      </c>
      <c r="R24" s="27">
        <f t="shared" si="4"/>
        <v>395.28</v>
      </c>
      <c r="S24" s="39">
        <v>3</v>
      </c>
      <c r="T24" s="33">
        <v>1185.84</v>
      </c>
      <c r="U24" s="41"/>
    </row>
    <row r="25" spans="1:21" ht="21.75" customHeight="1">
      <c r="A25" s="15">
        <v>20</v>
      </c>
      <c r="B25" s="18" t="s">
        <v>78</v>
      </c>
      <c r="C25" s="18" t="s">
        <v>79</v>
      </c>
      <c r="D25" s="17" t="s">
        <v>80</v>
      </c>
      <c r="E25" s="19" t="s">
        <v>28</v>
      </c>
      <c r="F25" s="18">
        <v>1</v>
      </c>
      <c r="G25" s="18">
        <v>1</v>
      </c>
      <c r="H25" s="18">
        <v>0</v>
      </c>
      <c r="I25" s="27">
        <v>0</v>
      </c>
      <c r="J25" s="27">
        <v>0</v>
      </c>
      <c r="K25" s="18">
        <v>16</v>
      </c>
      <c r="L25" s="18">
        <v>0</v>
      </c>
      <c r="M25" s="18">
        <v>16</v>
      </c>
      <c r="N25" s="18">
        <v>0</v>
      </c>
      <c r="O25" s="30">
        <v>6.84</v>
      </c>
      <c r="P25" s="27">
        <v>98.49</v>
      </c>
      <c r="Q25" s="30">
        <v>0</v>
      </c>
      <c r="R25" s="27">
        <f t="shared" si="4"/>
        <v>98.49</v>
      </c>
      <c r="S25" s="39">
        <v>3</v>
      </c>
      <c r="T25" s="19">
        <v>295.47</v>
      </c>
      <c r="U25" s="41"/>
    </row>
    <row r="26" spans="1:21" s="1" customFormat="1" ht="21.75" customHeight="1">
      <c r="A26" s="15">
        <v>21</v>
      </c>
      <c r="B26" s="18" t="s">
        <v>81</v>
      </c>
      <c r="C26" s="18" t="s">
        <v>82</v>
      </c>
      <c r="D26" s="17" t="s">
        <v>83</v>
      </c>
      <c r="E26" s="19" t="s">
        <v>28</v>
      </c>
      <c r="F26" s="18">
        <v>1</v>
      </c>
      <c r="G26" s="18">
        <v>1</v>
      </c>
      <c r="H26" s="18">
        <v>0</v>
      </c>
      <c r="I26" s="27">
        <v>0</v>
      </c>
      <c r="J26" s="27">
        <v>0</v>
      </c>
      <c r="K26" s="18">
        <v>16</v>
      </c>
      <c r="L26" s="18">
        <v>0</v>
      </c>
      <c r="M26" s="18">
        <v>16</v>
      </c>
      <c r="N26" s="18">
        <v>0</v>
      </c>
      <c r="O26" s="30">
        <v>6.84</v>
      </c>
      <c r="P26" s="27">
        <v>98.49</v>
      </c>
      <c r="Q26" s="30">
        <v>0</v>
      </c>
      <c r="R26" s="27">
        <f t="shared" si="4"/>
        <v>98.49</v>
      </c>
      <c r="S26" s="39">
        <v>3</v>
      </c>
      <c r="T26" s="19">
        <v>295.47</v>
      </c>
      <c r="U26" s="43"/>
    </row>
    <row r="27" spans="1:21" s="1" customFormat="1" ht="21.75" customHeight="1">
      <c r="A27" s="15">
        <v>22</v>
      </c>
      <c r="B27" s="18" t="s">
        <v>84</v>
      </c>
      <c r="C27" s="18" t="s">
        <v>85</v>
      </c>
      <c r="D27" s="17" t="s">
        <v>86</v>
      </c>
      <c r="E27" s="19" t="s">
        <v>28</v>
      </c>
      <c r="F27" s="18">
        <v>1</v>
      </c>
      <c r="G27" s="18">
        <v>1</v>
      </c>
      <c r="H27" s="18">
        <v>0</v>
      </c>
      <c r="I27" s="27">
        <v>0</v>
      </c>
      <c r="J27" s="27">
        <v>0</v>
      </c>
      <c r="K27" s="18">
        <v>16</v>
      </c>
      <c r="L27" s="18">
        <v>0</v>
      </c>
      <c r="M27" s="18">
        <v>16</v>
      </c>
      <c r="N27" s="18">
        <v>0</v>
      </c>
      <c r="O27" s="30">
        <v>6.84</v>
      </c>
      <c r="P27" s="27">
        <v>98.49</v>
      </c>
      <c r="Q27" s="30">
        <v>0</v>
      </c>
      <c r="R27" s="27">
        <f t="shared" si="4"/>
        <v>98.49</v>
      </c>
      <c r="S27" s="39">
        <v>3</v>
      </c>
      <c r="T27" s="19">
        <v>295.47</v>
      </c>
      <c r="U27" s="43"/>
    </row>
    <row r="28" spans="1:21" s="1" customFormat="1" ht="21.75" customHeight="1">
      <c r="A28" s="15">
        <v>23</v>
      </c>
      <c r="B28" s="18" t="s">
        <v>87</v>
      </c>
      <c r="C28" s="18" t="s">
        <v>88</v>
      </c>
      <c r="D28" s="17" t="s">
        <v>89</v>
      </c>
      <c r="E28" s="17" t="s">
        <v>53</v>
      </c>
      <c r="F28" s="18">
        <v>2</v>
      </c>
      <c r="G28" s="18">
        <v>2</v>
      </c>
      <c r="H28" s="18">
        <v>0</v>
      </c>
      <c r="I28" s="27">
        <v>0</v>
      </c>
      <c r="J28" s="27">
        <v>0</v>
      </c>
      <c r="K28" s="15">
        <f>G28*16</f>
        <v>32</v>
      </c>
      <c r="L28" s="15">
        <f>H28*16</f>
        <v>0</v>
      </c>
      <c r="M28" s="15">
        <f>K28-(J28/F28*G28)</f>
        <v>32</v>
      </c>
      <c r="N28" s="15">
        <f>L28-(J28/F28*H28)</f>
        <v>0</v>
      </c>
      <c r="O28" s="19">
        <v>6.84</v>
      </c>
      <c r="P28" s="29">
        <f>O28*M28*0.9</f>
        <v>196.99</v>
      </c>
      <c r="Q28" s="28">
        <f>O28*N28*0.8</f>
        <v>0</v>
      </c>
      <c r="R28" s="29">
        <f t="shared" si="4"/>
        <v>196.99</v>
      </c>
      <c r="S28" s="39">
        <v>3</v>
      </c>
      <c r="T28" s="19">
        <v>590.97</v>
      </c>
      <c r="U28" s="44"/>
    </row>
    <row r="29" spans="1:21" s="1" customFormat="1" ht="27.75" customHeight="1">
      <c r="A29" s="15">
        <v>24</v>
      </c>
      <c r="B29" s="18" t="s">
        <v>90</v>
      </c>
      <c r="C29" s="18" t="s">
        <v>91</v>
      </c>
      <c r="D29" s="17" t="s">
        <v>92</v>
      </c>
      <c r="E29" s="17" t="s">
        <v>28</v>
      </c>
      <c r="F29" s="18">
        <v>2</v>
      </c>
      <c r="G29" s="18">
        <v>1</v>
      </c>
      <c r="H29" s="18">
        <v>0</v>
      </c>
      <c r="I29" s="27">
        <v>0</v>
      </c>
      <c r="J29" s="27">
        <v>0</v>
      </c>
      <c r="K29" s="18">
        <v>16</v>
      </c>
      <c r="L29" s="18">
        <v>0</v>
      </c>
      <c r="M29" s="18">
        <v>16</v>
      </c>
      <c r="N29" s="18">
        <v>0</v>
      </c>
      <c r="O29" s="30">
        <v>9.15</v>
      </c>
      <c r="P29" s="27">
        <v>131.76</v>
      </c>
      <c r="Q29" s="45">
        <v>0</v>
      </c>
      <c r="R29" s="27">
        <v>131.76</v>
      </c>
      <c r="S29" s="39">
        <v>3</v>
      </c>
      <c r="T29" s="27">
        <v>395.28</v>
      </c>
      <c r="U29" s="44"/>
    </row>
    <row r="30" spans="1:21" s="3" customFormat="1" ht="27.75" customHeight="1">
      <c r="A30" s="20" t="s">
        <v>23</v>
      </c>
      <c r="B30" s="20"/>
      <c r="C30" s="20"/>
      <c r="D30" s="21"/>
      <c r="E30" s="21"/>
      <c r="F30" s="20"/>
      <c r="G30" s="20"/>
      <c r="H30" s="20"/>
      <c r="I30" s="32"/>
      <c r="J30" s="32"/>
      <c r="K30" s="20"/>
      <c r="L30" s="20"/>
      <c r="M30" s="20"/>
      <c r="N30" s="20"/>
      <c r="O30" s="33"/>
      <c r="P30" s="32"/>
      <c r="Q30" s="45"/>
      <c r="R30" s="32"/>
      <c r="S30" s="39"/>
      <c r="T30" s="32">
        <f>SUM(T6:T29)</f>
        <v>14362.89</v>
      </c>
      <c r="U30" s="46"/>
    </row>
  </sheetData>
  <sheetProtection/>
  <mergeCells count="20">
    <mergeCell ref="A1:U1"/>
    <mergeCell ref="A2:U2"/>
    <mergeCell ref="F3:H3"/>
    <mergeCell ref="I3:J3"/>
    <mergeCell ref="K3:S3"/>
    <mergeCell ref="G4:H4"/>
    <mergeCell ref="K4:L4"/>
    <mergeCell ref="M4:N4"/>
    <mergeCell ref="P4:R4"/>
    <mergeCell ref="A3:A5"/>
    <mergeCell ref="B3:B5"/>
    <mergeCell ref="C3:C5"/>
    <mergeCell ref="D3:D5"/>
    <mergeCell ref="E3:E5"/>
    <mergeCell ref="F4:F5"/>
    <mergeCell ref="I4:I5"/>
    <mergeCell ref="J4:J5"/>
    <mergeCell ref="O4:O5"/>
    <mergeCell ref="T3:T5"/>
    <mergeCell ref="U3:U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Daume</cp:lastModifiedBy>
  <cp:lastPrinted>2015-03-28T12:33:54Z</cp:lastPrinted>
  <dcterms:created xsi:type="dcterms:W3CDTF">1996-12-23T09:32:42Z</dcterms:created>
  <dcterms:modified xsi:type="dcterms:W3CDTF">2024-03-08T06:55:41Z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KSORubyTemplate">
    <vt:lpwstr>11</vt:lpwstr>
  </property>
  <property fmtid="{D5CDD505-2E9C-101B-9397-08002B2CF9AE}" pid="5" name="I">
    <vt:lpwstr>0536C78098754801A40FEBE358376333</vt:lpwstr>
  </property>
</Properties>
</file>